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3520" windowHeight="10005"/>
  </bookViews>
  <sheets>
    <sheet name="Regnskab15" sheetId="1" r:id="rId1"/>
    <sheet name="Frivillige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D17" i="1" l="1"/>
  <c r="D25" i="1"/>
  <c r="C43" i="1"/>
  <c r="C27" i="1"/>
  <c r="C45" i="1" l="1"/>
  <c r="D42" i="1"/>
  <c r="D4" i="1"/>
  <c r="D41" i="1"/>
  <c r="D40" i="1"/>
  <c r="D39" i="1"/>
  <c r="D38" i="1"/>
  <c r="D37" i="1"/>
  <c r="D36" i="1"/>
  <c r="D35" i="1"/>
  <c r="D34" i="1"/>
  <c r="D33" i="1"/>
  <c r="D32" i="1"/>
  <c r="D31" i="1"/>
  <c r="D30" i="1"/>
  <c r="D26" i="1"/>
  <c r="D22" i="1"/>
  <c r="D20" i="1"/>
  <c r="D18" i="1"/>
  <c r="D11" i="1"/>
  <c r="D10" i="1"/>
  <c r="D9" i="1"/>
  <c r="D8" i="1"/>
  <c r="D7" i="1"/>
  <c r="D6" i="1"/>
  <c r="D5" i="1"/>
  <c r="D16" i="1"/>
  <c r="D14" i="1"/>
  <c r="D13" i="1"/>
  <c r="B27" i="1"/>
  <c r="D43" i="1" l="1"/>
  <c r="D27" i="1"/>
  <c r="D6" i="2"/>
  <c r="D4" i="2"/>
  <c r="D9" i="2"/>
  <c r="D13" i="2"/>
  <c r="D14" i="2"/>
  <c r="D16" i="2" s="1"/>
  <c r="D15" i="2"/>
  <c r="D3" i="2"/>
  <c r="D45" i="1" l="1"/>
  <c r="B43" i="1"/>
  <c r="B45" i="1" s="1"/>
</calcChain>
</file>

<file path=xl/sharedStrings.xml><?xml version="1.0" encoding="utf-8"?>
<sst xmlns="http://schemas.openxmlformats.org/spreadsheetml/2006/main" count="69" uniqueCount="62">
  <si>
    <t>Udgifter</t>
  </si>
  <si>
    <t>Toiletter</t>
  </si>
  <si>
    <t>Leje Driften</t>
  </si>
  <si>
    <t>Ungerådet</t>
  </si>
  <si>
    <t>Aunt Betty</t>
  </si>
  <si>
    <t>Annoncering</t>
  </si>
  <si>
    <t>Andet</t>
  </si>
  <si>
    <t>Samaritter</t>
  </si>
  <si>
    <t>Strøm</t>
  </si>
  <si>
    <t>Elektriker til opstilling af barer</t>
  </si>
  <si>
    <t xml:space="preserve">Udgifter i alt </t>
  </si>
  <si>
    <t xml:space="preserve">Indtægter </t>
  </si>
  <si>
    <t>Indtægter i alt</t>
  </si>
  <si>
    <t>Helsiders annoncer i de 4 ugeaviser + Esbjerg</t>
  </si>
  <si>
    <t>Varde IF</t>
  </si>
  <si>
    <t>Vagter incl leje af radioer</t>
  </si>
  <si>
    <t>Rådhuscafeen til sceneopsætning</t>
  </si>
  <si>
    <t>T-shirts til frivillige - fragt</t>
  </si>
  <si>
    <t xml:space="preserve">T-shirts til frivillige </t>
  </si>
  <si>
    <t>Kunstnere</t>
  </si>
  <si>
    <t>Diverse til kunstnerne - Kvickly</t>
  </si>
  <si>
    <t>Diverse til kunstnerne - Varde engros</t>
  </si>
  <si>
    <t>Forening</t>
  </si>
  <si>
    <t>Timer</t>
  </si>
  <si>
    <t>a kr</t>
  </si>
  <si>
    <t xml:space="preserve">I alt </t>
  </si>
  <si>
    <t>Varde Håndbold</t>
  </si>
  <si>
    <t>* Bar</t>
  </si>
  <si>
    <t>* Oprydning</t>
  </si>
  <si>
    <t>* VIP</t>
  </si>
  <si>
    <t xml:space="preserve">Regnr. </t>
  </si>
  <si>
    <t>Kontonr.</t>
  </si>
  <si>
    <t>Den har du vel:-)</t>
  </si>
  <si>
    <t>* administration</t>
  </si>
  <si>
    <t>1329945 </t>
  </si>
  <si>
    <t xml:space="preserve">Diverse drikkevarer til sceneopstillere </t>
  </si>
  <si>
    <t>Varde Kommune</t>
  </si>
  <si>
    <t>Forplejning kunstner og frivillige</t>
  </si>
  <si>
    <t>Ølsalg Varde IF- netto fratrukket Varde fadøl og foreninger</t>
  </si>
  <si>
    <t>Regnskab</t>
  </si>
  <si>
    <t>* Sponsorindtægter er lig prisnedslag fra Skala 30.000 + sponsorer 161.000 = 191.000 kroner.</t>
  </si>
  <si>
    <t>Hovedsponsor Michaels Automobiler *</t>
  </si>
  <si>
    <t>Hovedsponsor Schantz Byg *</t>
  </si>
  <si>
    <t>Hovedsponsor ProVarde *</t>
  </si>
  <si>
    <t>Varde Handelsstandsforening *</t>
  </si>
  <si>
    <t>Aunt Betty, Torvet *</t>
  </si>
  <si>
    <t>Varde fadølsudlejning  *</t>
  </si>
  <si>
    <t>Pølsevogn på Torvet *</t>
  </si>
  <si>
    <t>Lausestuen *</t>
  </si>
  <si>
    <t>Rådhuscafeen *</t>
  </si>
  <si>
    <t>Big Ben *</t>
  </si>
  <si>
    <t>Pioner Bar *</t>
  </si>
  <si>
    <t>Havana *</t>
  </si>
  <si>
    <t>Musik Skala *</t>
  </si>
  <si>
    <t>Budget 2016</t>
  </si>
  <si>
    <t>SE - byggetavle, anslået</t>
  </si>
  <si>
    <t>Foreningsmodel</t>
  </si>
  <si>
    <t>Nuv. organisering</t>
  </si>
  <si>
    <t>Regnskab - Music4free</t>
  </si>
  <si>
    <t>All stage Lyd, Lys og Scene, Hegn, opsætning og nedtag.</t>
  </si>
  <si>
    <t>Falck pulver og CO2 slukker leje, anslået</t>
  </si>
  <si>
    <t>Torvets Pølser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</si>
</sst>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&quot;kr.&quot;\ * #,##0.00_ ;_ &quot;kr.&quot;\ * \-#,##0.00_ ;_ &quot;kr.&quot;\ * &quot;-&quot;??_ ;_ @_ "/>
    <numFmt numFmtId="165" formatCode="_(&quot;kr&quot;* #,##0.00_);_(&quot;kr&quot;* \(#,##0.00\);_(&quot;kr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Tahoma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/>
    <xf numFmtId="164" fontId="0" fillId="0" borderId="1" xfId="1" applyFont="1" applyBorder="1"/>
    <xf numFmtId="164" fontId="0" fillId="2" borderId="1" xfId="1" applyFont="1" applyFill="1" applyBorder="1"/>
    <xf numFmtId="0" fontId="0" fillId="0" borderId="2" xfId="0" applyBorder="1"/>
    <xf numFmtId="0" fontId="0" fillId="0" borderId="2" xfId="0" applyFont="1" applyBorder="1"/>
    <xf numFmtId="0" fontId="2" fillId="2" borderId="2" xfId="0" applyFont="1" applyFill="1" applyBorder="1"/>
    <xf numFmtId="0" fontId="0" fillId="0" borderId="2" xfId="0" applyFill="1" applyBorder="1"/>
    <xf numFmtId="164" fontId="3" fillId="0" borderId="1" xfId="1" applyFont="1" applyBorder="1"/>
    <xf numFmtId="164" fontId="0" fillId="0" borderId="3" xfId="1" applyFont="1" applyBorder="1"/>
    <xf numFmtId="164" fontId="0" fillId="0" borderId="4" xfId="1" applyFont="1" applyBorder="1"/>
    <xf numFmtId="0" fontId="5" fillId="0" borderId="0" xfId="0" applyFont="1"/>
    <xf numFmtId="164" fontId="5" fillId="0" borderId="0" xfId="1" applyFont="1"/>
    <xf numFmtId="164" fontId="0" fillId="0" borderId="0" xfId="1" applyFont="1"/>
    <xf numFmtId="164" fontId="0" fillId="0" borderId="0" xfId="0" applyNumberFormat="1"/>
    <xf numFmtId="0" fontId="0" fillId="2" borderId="0" xfId="0" applyFill="1"/>
    <xf numFmtId="164" fontId="0" fillId="2" borderId="0" xfId="1" applyFont="1" applyFill="1"/>
    <xf numFmtId="164" fontId="0" fillId="2" borderId="0" xfId="0" applyNumberFormat="1" applyFill="1"/>
    <xf numFmtId="0" fontId="2" fillId="2" borderId="0" xfId="0" applyFont="1" applyFill="1"/>
    <xf numFmtId="164" fontId="2" fillId="2" borderId="0" xfId="1" applyFont="1" applyFill="1"/>
    <xf numFmtId="164" fontId="2" fillId="2" borderId="0" xfId="0" applyNumberFormat="1" applyFont="1" applyFill="1"/>
    <xf numFmtId="0" fontId="0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164" fontId="0" fillId="0" borderId="0" xfId="1" applyFont="1" applyBorder="1"/>
    <xf numFmtId="0" fontId="0" fillId="0" borderId="0" xfId="0" applyBorder="1"/>
    <xf numFmtId="164" fontId="0" fillId="0" borderId="0" xfId="0" applyNumberFormat="1" applyBorder="1"/>
    <xf numFmtId="0" fontId="0" fillId="0" borderId="0" xfId="0" applyFont="1" applyFill="1" applyBorder="1"/>
    <xf numFmtId="164" fontId="0" fillId="0" borderId="5" xfId="1" applyFont="1" applyBorder="1"/>
    <xf numFmtId="164" fontId="0" fillId="0" borderId="2" xfId="1" applyFont="1" applyBorder="1"/>
    <xf numFmtId="164" fontId="0" fillId="0" borderId="6" xfId="1" applyFont="1" applyBorder="1"/>
    <xf numFmtId="164" fontId="7" fillId="0" borderId="1" xfId="1" applyFont="1" applyBorder="1"/>
    <xf numFmtId="164" fontId="2" fillId="0" borderId="4" xfId="1" applyFont="1" applyBorder="1"/>
    <xf numFmtId="0" fontId="2" fillId="0" borderId="3" xfId="0" applyFont="1" applyBorder="1"/>
    <xf numFmtId="0" fontId="2" fillId="0" borderId="5" xfId="0" applyFont="1" applyBorder="1"/>
    <xf numFmtId="0" fontId="2" fillId="0" borderId="6" xfId="0" applyFont="1" applyBorder="1"/>
    <xf numFmtId="164" fontId="2" fillId="0" borderId="3" xfId="1" applyFont="1" applyBorder="1"/>
    <xf numFmtId="0" fontId="2" fillId="0" borderId="7" xfId="0" applyFont="1" applyBorder="1"/>
    <xf numFmtId="164" fontId="0" fillId="0" borderId="7" xfId="1" applyFont="1" applyBorder="1"/>
    <xf numFmtId="0" fontId="0" fillId="0" borderId="7" xfId="0" applyBorder="1"/>
    <xf numFmtId="0" fontId="0" fillId="0" borderId="4" xfId="0" applyBorder="1"/>
    <xf numFmtId="0" fontId="4" fillId="0" borderId="8" xfId="0" applyFont="1" applyBorder="1"/>
    <xf numFmtId="164" fontId="4" fillId="0" borderId="7" xfId="1" applyFont="1" applyBorder="1"/>
    <xf numFmtId="0" fontId="0" fillId="0" borderId="9" xfId="0" applyBorder="1"/>
  </cellXfs>
  <cellStyles count="3">
    <cellStyle name="Normal" xfId="0" builtinId="0"/>
    <cellStyle name="Valuta" xfId="1" builtinId="4"/>
    <cellStyle name="Valut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topLeftCell="A13" workbookViewId="0">
      <selection activeCell="H17" sqref="H17"/>
    </sheetView>
  </sheetViews>
  <sheetFormatPr defaultRowHeight="15" x14ac:dyDescent="0.25"/>
  <cols>
    <col min="1" max="1" width="49.7109375" customWidth="1"/>
    <col min="2" max="2" width="17" customWidth="1"/>
    <col min="3" max="3" width="18.42578125" customWidth="1"/>
    <col min="4" max="4" width="16.140625" customWidth="1"/>
    <col min="6" max="6" width="13.85546875" bestFit="1" customWidth="1"/>
  </cols>
  <sheetData>
    <row r="1" spans="1:6" ht="21" x14ac:dyDescent="0.35">
      <c r="A1" s="42" t="s">
        <v>58</v>
      </c>
      <c r="B1" s="43"/>
      <c r="C1" s="40"/>
      <c r="D1" s="44"/>
    </row>
    <row r="2" spans="1:6" x14ac:dyDescent="0.25">
      <c r="A2" s="41"/>
      <c r="B2" s="33" t="s">
        <v>39</v>
      </c>
      <c r="C2" s="33" t="s">
        <v>54</v>
      </c>
      <c r="D2" s="33" t="s">
        <v>54</v>
      </c>
    </row>
    <row r="3" spans="1:6" s="1" customFormat="1" x14ac:dyDescent="0.25">
      <c r="A3" s="34" t="s">
        <v>0</v>
      </c>
      <c r="B3" s="37">
        <v>2015</v>
      </c>
      <c r="C3" s="37" t="s">
        <v>57</v>
      </c>
      <c r="D3" s="37" t="s">
        <v>56</v>
      </c>
    </row>
    <row r="4" spans="1:6" x14ac:dyDescent="0.25">
      <c r="A4" s="4" t="s">
        <v>53</v>
      </c>
      <c r="B4" s="2">
        <v>220000</v>
      </c>
      <c r="C4" s="2">
        <v>250000</v>
      </c>
      <c r="D4" s="8">
        <f>250000*1.25</f>
        <v>312500</v>
      </c>
    </row>
    <row r="5" spans="1:6" x14ac:dyDescent="0.25">
      <c r="A5" s="4" t="s">
        <v>59</v>
      </c>
      <c r="B5" s="2">
        <v>145000</v>
      </c>
      <c r="C5" s="2">
        <v>145000</v>
      </c>
      <c r="D5" s="8">
        <f t="shared" ref="D5:D11" si="0">+B5*1.25</f>
        <v>181250</v>
      </c>
      <c r="E5" s="26"/>
      <c r="F5" s="25"/>
    </row>
    <row r="6" spans="1:6" x14ac:dyDescent="0.25">
      <c r="A6" s="5" t="s">
        <v>15</v>
      </c>
      <c r="B6" s="2">
        <v>32137</v>
      </c>
      <c r="C6" s="2">
        <v>32137</v>
      </c>
      <c r="D6" s="8">
        <f t="shared" si="0"/>
        <v>40171.25</v>
      </c>
      <c r="E6" s="26"/>
      <c r="F6" s="26"/>
    </row>
    <row r="7" spans="1:6" x14ac:dyDescent="0.25">
      <c r="A7" s="4" t="s">
        <v>1</v>
      </c>
      <c r="B7" s="8">
        <v>19090</v>
      </c>
      <c r="C7" s="8">
        <v>19090</v>
      </c>
      <c r="D7" s="8">
        <f t="shared" si="0"/>
        <v>23862.5</v>
      </c>
      <c r="E7" s="25"/>
      <c r="F7" s="25"/>
    </row>
    <row r="8" spans="1:6" s="1" customFormat="1" x14ac:dyDescent="0.25">
      <c r="A8" s="4" t="s">
        <v>17</v>
      </c>
      <c r="B8" s="2">
        <v>89</v>
      </c>
      <c r="C8" s="2">
        <v>89</v>
      </c>
      <c r="D8" s="8">
        <f t="shared" si="0"/>
        <v>111.25</v>
      </c>
      <c r="E8" s="26"/>
      <c r="F8" s="25"/>
    </row>
    <row r="9" spans="1:6" s="1" customFormat="1" x14ac:dyDescent="0.25">
      <c r="A9" s="4" t="s">
        <v>18</v>
      </c>
      <c r="B9" s="2">
        <v>7400</v>
      </c>
      <c r="C9" s="2">
        <v>7400</v>
      </c>
      <c r="D9" s="8">
        <f t="shared" si="0"/>
        <v>9250</v>
      </c>
      <c r="E9" s="26"/>
      <c r="F9" s="25"/>
    </row>
    <row r="10" spans="1:6" s="1" customFormat="1" x14ac:dyDescent="0.25">
      <c r="A10" s="4" t="s">
        <v>35</v>
      </c>
      <c r="B10" s="2">
        <v>189.5</v>
      </c>
      <c r="C10" s="2">
        <v>189.5</v>
      </c>
      <c r="D10" s="8">
        <f t="shared" si="0"/>
        <v>236.875</v>
      </c>
      <c r="E10" s="26"/>
      <c r="F10" s="25"/>
    </row>
    <row r="11" spans="1:6" x14ac:dyDescent="0.25">
      <c r="A11" s="4" t="s">
        <v>2</v>
      </c>
      <c r="B11" s="8">
        <v>26248.49</v>
      </c>
      <c r="C11" s="8">
        <v>26248.49</v>
      </c>
      <c r="D11" s="8">
        <f t="shared" si="0"/>
        <v>32810.612500000003</v>
      </c>
      <c r="E11" s="26"/>
      <c r="F11" s="27"/>
    </row>
    <row r="12" spans="1:6" s="1" customFormat="1" x14ac:dyDescent="0.25">
      <c r="A12" s="6" t="s">
        <v>19</v>
      </c>
      <c r="B12" s="3"/>
      <c r="C12" s="3"/>
      <c r="D12" s="3"/>
    </row>
    <row r="13" spans="1:6" s="1" customFormat="1" x14ac:dyDescent="0.25">
      <c r="A13" s="7" t="s">
        <v>20</v>
      </c>
      <c r="B13" s="2">
        <v>625.44000000000005</v>
      </c>
      <c r="C13" s="2">
        <v>625.44000000000005</v>
      </c>
      <c r="D13" s="2">
        <f>625.44*1.25</f>
        <v>781.80000000000007</v>
      </c>
    </row>
    <row r="14" spans="1:6" s="1" customFormat="1" x14ac:dyDescent="0.25">
      <c r="A14" s="7" t="s">
        <v>21</v>
      </c>
      <c r="B14" s="2">
        <v>377</v>
      </c>
      <c r="C14" s="2">
        <v>377</v>
      </c>
      <c r="D14" s="2">
        <f>+B14*1.25</f>
        <v>471.25</v>
      </c>
    </row>
    <row r="15" spans="1:6" x14ac:dyDescent="0.25">
      <c r="A15" s="6" t="s">
        <v>37</v>
      </c>
      <c r="B15" s="3"/>
      <c r="C15" s="3"/>
      <c r="D15" s="3"/>
    </row>
    <row r="16" spans="1:6" x14ac:dyDescent="0.25">
      <c r="A16" s="4" t="s">
        <v>4</v>
      </c>
      <c r="B16" s="8">
        <v>4584</v>
      </c>
      <c r="C16" s="8">
        <v>4584</v>
      </c>
      <c r="D16" s="8">
        <f>+B16*1.25</f>
        <v>5730</v>
      </c>
    </row>
    <row r="17" spans="1:4" s="1" customFormat="1" x14ac:dyDescent="0.25">
      <c r="A17" s="4" t="s">
        <v>61</v>
      </c>
      <c r="B17" s="8">
        <v>1340</v>
      </c>
      <c r="C17" s="8">
        <v>1340</v>
      </c>
      <c r="D17" s="8">
        <f>+C17*1.25</f>
        <v>1675</v>
      </c>
    </row>
    <row r="18" spans="1:4" x14ac:dyDescent="0.25">
      <c r="A18" s="4" t="s">
        <v>16</v>
      </c>
      <c r="B18" s="2">
        <v>5520</v>
      </c>
      <c r="C18" s="2">
        <v>5520</v>
      </c>
      <c r="D18" s="2">
        <f>+B18*1.25</f>
        <v>6900</v>
      </c>
    </row>
    <row r="19" spans="1:4" x14ac:dyDescent="0.25">
      <c r="A19" s="6" t="s">
        <v>5</v>
      </c>
      <c r="B19" s="3"/>
      <c r="C19" s="3"/>
      <c r="D19" s="3"/>
    </row>
    <row r="20" spans="1:4" x14ac:dyDescent="0.25">
      <c r="A20" s="7" t="s">
        <v>13</v>
      </c>
      <c r="B20" s="2">
        <v>17000</v>
      </c>
      <c r="C20" s="2">
        <v>17000</v>
      </c>
      <c r="D20" s="2">
        <f>+B20*1.25</f>
        <v>21250</v>
      </c>
    </row>
    <row r="21" spans="1:4" x14ac:dyDescent="0.25">
      <c r="A21" s="6" t="s">
        <v>6</v>
      </c>
      <c r="B21" s="3"/>
      <c r="C21" s="3"/>
      <c r="D21" s="3"/>
    </row>
    <row r="22" spans="1:4" x14ac:dyDescent="0.25">
      <c r="A22" s="4" t="s">
        <v>7</v>
      </c>
      <c r="B22" s="2">
        <v>2100</v>
      </c>
      <c r="C22" s="2">
        <v>2100</v>
      </c>
      <c r="D22" s="2">
        <f>+B22*1.25</f>
        <v>2625</v>
      </c>
    </row>
    <row r="23" spans="1:4" x14ac:dyDescent="0.25">
      <c r="A23" s="4" t="s">
        <v>60</v>
      </c>
      <c r="B23" s="32">
        <v>1000</v>
      </c>
      <c r="C23" s="32">
        <v>1000</v>
      </c>
      <c r="D23" s="32">
        <v>1250</v>
      </c>
    </row>
    <row r="24" spans="1:4" x14ac:dyDescent="0.25">
      <c r="A24" s="6" t="s">
        <v>8</v>
      </c>
      <c r="B24" s="3"/>
      <c r="C24" s="3"/>
      <c r="D24" s="3"/>
    </row>
    <row r="25" spans="1:4" x14ac:dyDescent="0.25">
      <c r="A25" s="4" t="s">
        <v>55</v>
      </c>
      <c r="B25" s="32">
        <v>5000</v>
      </c>
      <c r="C25" s="32">
        <v>5000</v>
      </c>
      <c r="D25" s="32">
        <f>5000*1.25</f>
        <v>6250</v>
      </c>
    </row>
    <row r="26" spans="1:4" x14ac:dyDescent="0.25">
      <c r="A26" s="4" t="s">
        <v>9</v>
      </c>
      <c r="B26" s="8">
        <v>16286.59</v>
      </c>
      <c r="C26" s="8">
        <v>16286.59</v>
      </c>
      <c r="D26" s="2">
        <f>+B26*1.25</f>
        <v>20358.237499999999</v>
      </c>
    </row>
    <row r="27" spans="1:4" x14ac:dyDescent="0.25">
      <c r="A27" s="35" t="s">
        <v>10</v>
      </c>
      <c r="B27" s="10">
        <f>SUM(B4:B26)</f>
        <v>503987.02</v>
      </c>
      <c r="C27" s="10">
        <f>SUM(C4:C26)</f>
        <v>533987.02</v>
      </c>
      <c r="D27" s="10">
        <f>SUM(D4:D26)</f>
        <v>667483.77500000014</v>
      </c>
    </row>
    <row r="28" spans="1:4" s="1" customFormat="1" x14ac:dyDescent="0.25">
      <c r="A28" s="38"/>
      <c r="B28" s="39"/>
      <c r="C28" s="39"/>
      <c r="D28" s="39"/>
    </row>
    <row r="29" spans="1:4" x14ac:dyDescent="0.25">
      <c r="A29" s="36" t="s">
        <v>11</v>
      </c>
      <c r="B29" s="9"/>
      <c r="C29" s="9"/>
      <c r="D29" s="2"/>
    </row>
    <row r="30" spans="1:4" x14ac:dyDescent="0.25">
      <c r="A30" s="4" t="s">
        <v>52</v>
      </c>
      <c r="B30" s="29">
        <v>10000</v>
      </c>
      <c r="C30" s="29">
        <v>10000</v>
      </c>
      <c r="D30" s="10">
        <f t="shared" ref="D30:D41" si="1">+B30*1.25</f>
        <v>12500</v>
      </c>
    </row>
    <row r="31" spans="1:4" x14ac:dyDescent="0.25">
      <c r="A31" s="7" t="s">
        <v>51</v>
      </c>
      <c r="B31" s="30">
        <v>5000</v>
      </c>
      <c r="C31" s="30">
        <v>5000</v>
      </c>
      <c r="D31" s="2">
        <f t="shared" si="1"/>
        <v>6250</v>
      </c>
    </row>
    <row r="32" spans="1:4" x14ac:dyDescent="0.25">
      <c r="A32" s="4" t="s">
        <v>50</v>
      </c>
      <c r="B32" s="30">
        <v>10000</v>
      </c>
      <c r="C32" s="30">
        <v>10000</v>
      </c>
      <c r="D32" s="2">
        <f t="shared" si="1"/>
        <v>12500</v>
      </c>
    </row>
    <row r="33" spans="1:4" x14ac:dyDescent="0.25">
      <c r="A33" s="4" t="s">
        <v>49</v>
      </c>
      <c r="B33" s="30">
        <v>10000</v>
      </c>
      <c r="C33" s="30">
        <v>10000</v>
      </c>
      <c r="D33" s="2">
        <f t="shared" si="1"/>
        <v>12500</v>
      </c>
    </row>
    <row r="34" spans="1:4" x14ac:dyDescent="0.25">
      <c r="A34" s="7" t="s">
        <v>48</v>
      </c>
      <c r="B34" s="30">
        <v>3000</v>
      </c>
      <c r="C34" s="30">
        <v>3000</v>
      </c>
      <c r="D34" s="2">
        <f t="shared" si="1"/>
        <v>3750</v>
      </c>
    </row>
    <row r="35" spans="1:4" x14ac:dyDescent="0.25">
      <c r="A35" s="7" t="s">
        <v>47</v>
      </c>
      <c r="B35" s="30">
        <v>2500</v>
      </c>
      <c r="C35" s="30">
        <v>2500</v>
      </c>
      <c r="D35" s="2">
        <f t="shared" si="1"/>
        <v>3125</v>
      </c>
    </row>
    <row r="36" spans="1:4" s="1" customFormat="1" x14ac:dyDescent="0.25">
      <c r="A36" s="7" t="s">
        <v>46</v>
      </c>
      <c r="B36" s="30">
        <v>3000</v>
      </c>
      <c r="C36" s="30">
        <v>3000</v>
      </c>
      <c r="D36" s="2">
        <f t="shared" si="1"/>
        <v>3750</v>
      </c>
    </row>
    <row r="37" spans="1:4" x14ac:dyDescent="0.25">
      <c r="A37" s="7" t="s">
        <v>45</v>
      </c>
      <c r="B37" s="30">
        <v>2500</v>
      </c>
      <c r="C37" s="30">
        <v>2500</v>
      </c>
      <c r="D37" s="2">
        <f t="shared" si="1"/>
        <v>3125</v>
      </c>
    </row>
    <row r="38" spans="1:4" x14ac:dyDescent="0.25">
      <c r="A38" s="4" t="s">
        <v>44</v>
      </c>
      <c r="B38" s="30">
        <v>20000</v>
      </c>
      <c r="C38" s="30">
        <v>20000</v>
      </c>
      <c r="D38" s="2">
        <f t="shared" si="1"/>
        <v>25000</v>
      </c>
    </row>
    <row r="39" spans="1:4" x14ac:dyDescent="0.25">
      <c r="A39" s="4" t="s">
        <v>43</v>
      </c>
      <c r="B39" s="30">
        <v>25000</v>
      </c>
      <c r="C39" s="30">
        <v>25000</v>
      </c>
      <c r="D39" s="2">
        <f t="shared" si="1"/>
        <v>31250</v>
      </c>
    </row>
    <row r="40" spans="1:4" x14ac:dyDescent="0.25">
      <c r="A40" s="4" t="s">
        <v>42</v>
      </c>
      <c r="B40" s="30">
        <v>35000</v>
      </c>
      <c r="C40" s="30">
        <v>35000</v>
      </c>
      <c r="D40" s="2">
        <f t="shared" si="1"/>
        <v>43750</v>
      </c>
    </row>
    <row r="41" spans="1:4" s="1" customFormat="1" x14ac:dyDescent="0.25">
      <c r="A41" s="4" t="s">
        <v>41</v>
      </c>
      <c r="B41" s="30">
        <v>35000</v>
      </c>
      <c r="C41" s="30">
        <v>35000</v>
      </c>
      <c r="D41" s="2">
        <f t="shared" si="1"/>
        <v>43750</v>
      </c>
    </row>
    <row r="42" spans="1:4" x14ac:dyDescent="0.25">
      <c r="A42" s="4" t="s">
        <v>38</v>
      </c>
      <c r="B42" s="31">
        <v>104290</v>
      </c>
      <c r="C42" s="31">
        <v>104290</v>
      </c>
      <c r="D42" s="9">
        <f>+B42</f>
        <v>104290</v>
      </c>
    </row>
    <row r="43" spans="1:4" x14ac:dyDescent="0.25">
      <c r="A43" s="35" t="s">
        <v>12</v>
      </c>
      <c r="B43" s="10">
        <f>SUM(B30:B42)</f>
        <v>265290</v>
      </c>
      <c r="C43" s="10">
        <f>SUM(C30:C42)</f>
        <v>265290</v>
      </c>
      <c r="D43" s="2">
        <f>SUM(D30:D42)</f>
        <v>305540</v>
      </c>
    </row>
    <row r="44" spans="1:4" x14ac:dyDescent="0.25">
      <c r="A44" s="40"/>
      <c r="B44" s="39"/>
      <c r="C44" s="39"/>
      <c r="D44" s="39"/>
    </row>
    <row r="45" spans="1:4" x14ac:dyDescent="0.25">
      <c r="A45" s="36" t="s">
        <v>36</v>
      </c>
      <c r="B45" s="9">
        <f>B43-B27</f>
        <v>-238697.02000000002</v>
      </c>
      <c r="C45" s="9">
        <f>C43-C27</f>
        <v>-268697.02</v>
      </c>
      <c r="D45" s="9">
        <f>D43-D27</f>
        <v>-361943.77500000014</v>
      </c>
    </row>
    <row r="46" spans="1:4" x14ac:dyDescent="0.25">
      <c r="C46" s="1"/>
      <c r="D46" s="1"/>
    </row>
    <row r="47" spans="1:4" x14ac:dyDescent="0.25">
      <c r="A47" t="s">
        <v>40</v>
      </c>
    </row>
    <row r="49" spans="1:1" x14ac:dyDescent="0.25">
      <c r="A49" s="28"/>
    </row>
  </sheetData>
  <pageMargins left="0.7" right="0.7" top="0.75" bottom="0.75" header="0.3" footer="0.3"/>
  <pageSetup paperSize="9" scale="85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J14" sqref="J14"/>
    </sheetView>
  </sheetViews>
  <sheetFormatPr defaultRowHeight="15" x14ac:dyDescent="0.25"/>
  <cols>
    <col min="1" max="1" width="15.42578125" bestFit="1" customWidth="1"/>
    <col min="3" max="3" width="10.140625" style="13" bestFit="1" customWidth="1"/>
    <col min="4" max="4" width="12.7109375" bestFit="1" customWidth="1"/>
    <col min="5" max="5" width="11.7109375" customWidth="1"/>
    <col min="6" max="6" width="11.140625" bestFit="1" customWidth="1"/>
  </cols>
  <sheetData>
    <row r="1" spans="1:6" ht="21" x14ac:dyDescent="0.35">
      <c r="A1" s="11" t="s">
        <v>22</v>
      </c>
      <c r="B1" s="11" t="s">
        <v>23</v>
      </c>
      <c r="C1" s="12" t="s">
        <v>24</v>
      </c>
      <c r="D1" s="11" t="s">
        <v>25</v>
      </c>
      <c r="E1" s="11" t="s">
        <v>30</v>
      </c>
      <c r="F1" s="11" t="s">
        <v>31</v>
      </c>
    </row>
    <row r="2" spans="1:6" x14ac:dyDescent="0.25">
      <c r="A2" s="18" t="s">
        <v>14</v>
      </c>
      <c r="B2" s="15"/>
      <c r="C2" s="16"/>
      <c r="D2" s="15"/>
      <c r="E2" s="15"/>
      <c r="F2" s="15"/>
    </row>
    <row r="3" spans="1:6" s="1" customFormat="1" x14ac:dyDescent="0.25">
      <c r="A3" s="1" t="s">
        <v>27</v>
      </c>
      <c r="B3" s="1">
        <v>50.5</v>
      </c>
      <c r="C3" s="13">
        <v>100</v>
      </c>
      <c r="D3" s="14">
        <f>B3*C3</f>
        <v>5050</v>
      </c>
    </row>
    <row r="4" spans="1:6" s="1" customFormat="1" x14ac:dyDescent="0.25">
      <c r="A4" s="1" t="s">
        <v>28</v>
      </c>
      <c r="B4" s="1">
        <v>5</v>
      </c>
      <c r="C4" s="13">
        <v>150</v>
      </c>
      <c r="D4" s="14">
        <f t="shared" ref="D4:D15" si="0">B4*C4</f>
        <v>750</v>
      </c>
    </row>
    <row r="5" spans="1:6" s="1" customFormat="1" x14ac:dyDescent="0.25">
      <c r="A5" s="1" t="s">
        <v>33</v>
      </c>
      <c r="C5" s="13"/>
      <c r="D5" s="14">
        <v>5000</v>
      </c>
    </row>
    <row r="6" spans="1:6" s="1" customFormat="1" x14ac:dyDescent="0.25">
      <c r="A6" s="18" t="s">
        <v>25</v>
      </c>
      <c r="B6" s="18"/>
      <c r="C6" s="19"/>
      <c r="D6" s="20">
        <f>SUM(D3:D5)</f>
        <v>10800</v>
      </c>
      <c r="E6" s="24" t="s">
        <v>32</v>
      </c>
      <c r="F6" s="15"/>
    </row>
    <row r="7" spans="1:6" s="1" customFormat="1" x14ac:dyDescent="0.25">
      <c r="C7" s="13"/>
      <c r="D7" s="14"/>
    </row>
    <row r="8" spans="1:6" x14ac:dyDescent="0.25">
      <c r="A8" s="18" t="s">
        <v>26</v>
      </c>
      <c r="B8" s="15"/>
      <c r="C8" s="16"/>
      <c r="D8" s="17"/>
      <c r="E8" s="21">
        <v>7181</v>
      </c>
      <c r="F8" s="21">
        <v>1026666</v>
      </c>
    </row>
    <row r="9" spans="1:6" s="1" customFormat="1" x14ac:dyDescent="0.25">
      <c r="A9" s="1" t="s">
        <v>27</v>
      </c>
      <c r="B9" s="1">
        <v>50.5</v>
      </c>
      <c r="C9" s="13">
        <v>100</v>
      </c>
      <c r="D9" s="14">
        <f t="shared" si="0"/>
        <v>5050</v>
      </c>
    </row>
    <row r="10" spans="1:6" s="1" customFormat="1" x14ac:dyDescent="0.25">
      <c r="A10" s="18" t="s">
        <v>25</v>
      </c>
      <c r="B10" s="18"/>
      <c r="C10" s="19"/>
      <c r="D10" s="20">
        <v>5050</v>
      </c>
      <c r="E10" s="15"/>
      <c r="F10" s="15"/>
    </row>
    <row r="11" spans="1:6" s="1" customFormat="1" x14ac:dyDescent="0.25">
      <c r="C11" s="13"/>
      <c r="D11" s="14"/>
    </row>
    <row r="12" spans="1:6" x14ac:dyDescent="0.25">
      <c r="A12" s="18" t="s">
        <v>3</v>
      </c>
      <c r="B12" s="15"/>
      <c r="C12" s="16"/>
      <c r="D12" s="17"/>
      <c r="E12" s="22">
        <v>7700</v>
      </c>
      <c r="F12" s="23" t="s">
        <v>34</v>
      </c>
    </row>
    <row r="13" spans="1:6" x14ac:dyDescent="0.25">
      <c r="A13" t="s">
        <v>27</v>
      </c>
      <c r="B13">
        <v>50.5</v>
      </c>
      <c r="C13" s="13">
        <v>100</v>
      </c>
      <c r="D13" s="14">
        <f t="shared" si="0"/>
        <v>5050</v>
      </c>
    </row>
    <row r="14" spans="1:6" x14ac:dyDescent="0.25">
      <c r="A14" t="s">
        <v>29</v>
      </c>
      <c r="B14">
        <v>14</v>
      </c>
      <c r="C14" s="13">
        <v>100</v>
      </c>
      <c r="D14" s="14">
        <f t="shared" si="0"/>
        <v>1400</v>
      </c>
    </row>
    <row r="15" spans="1:6" x14ac:dyDescent="0.25">
      <c r="A15" t="s">
        <v>28</v>
      </c>
      <c r="B15">
        <v>4</v>
      </c>
      <c r="C15" s="13">
        <v>150</v>
      </c>
      <c r="D15" s="14">
        <f t="shared" si="0"/>
        <v>600</v>
      </c>
    </row>
    <row r="16" spans="1:6" x14ac:dyDescent="0.25">
      <c r="A16" s="18" t="s">
        <v>25</v>
      </c>
      <c r="B16" s="18"/>
      <c r="C16" s="19"/>
      <c r="D16" s="20">
        <f>SUM(D13:D15)</f>
        <v>7050</v>
      </c>
      <c r="E16" s="15"/>
      <c r="F16" s="15"/>
    </row>
    <row r="19" spans="4:4" x14ac:dyDescent="0.25">
      <c r="D19" s="14"/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2015-11-25T11:00:00+00:00</MeetingStartDate>
    <EnclosureFileNumber xmlns="d08b57ff-b9b7-4581-975d-98f87b579a51">124263/15</EnclosureFileNumber>
    <AgendaId xmlns="d08b57ff-b9b7-4581-975d-98f87b579a51">4595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1961375</FusionId>
    <AgendaAccessLevelName xmlns="d08b57ff-b9b7-4581-975d-98f87b579a51">Åben</AgendaAccessLevelName>
    <UNC xmlns="d08b57ff-b9b7-4581-975d-98f87b579a51">1767150</UNC>
    <MeetingTitle xmlns="d08b57ff-b9b7-4581-975d-98f87b579a51">25-11-2015</MeetingTitle>
    <MeetingDateAndTime xmlns="d08b57ff-b9b7-4581-975d-98f87b579a51">25-11-2015 fra 12:00 - 17:05</MeetingDateAndTime>
    <MeetingEndDate xmlns="d08b57ff-b9b7-4581-975d-98f87b579a51">2015-11-25T16:05:00+00:00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B7A3F8-FEC5-4CD6-BE3D-27621ABECC01}"/>
</file>

<file path=customXml/itemProps2.xml><?xml version="1.0" encoding="utf-8"?>
<ds:datastoreItem xmlns:ds="http://schemas.openxmlformats.org/officeDocument/2006/customXml" ds:itemID="{16C24E17-AB47-43CE-98C2-C4C1422B3808}"/>
</file>

<file path=customXml/itemProps3.xml><?xml version="1.0" encoding="utf-8"?>
<ds:datastoreItem xmlns:ds="http://schemas.openxmlformats.org/officeDocument/2006/customXml" ds:itemID="{D04CF700-C83E-43FE-BE4E-0976B9606D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Regnskab15</vt:lpstr>
      <vt:lpstr>Frivillige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ØKE-25-11-2015 - Bilag 648.01 Regnskab for Music4 2015 og  budget 2016</dc:title>
  <dc:creator>Dorthe Lund</dc:creator>
  <cp:lastModifiedBy>Lena Mørch Andersen</cp:lastModifiedBy>
  <cp:lastPrinted>2015-09-16T05:33:17Z</cp:lastPrinted>
  <dcterms:created xsi:type="dcterms:W3CDTF">2015-05-06T17:14:08Z</dcterms:created>
  <dcterms:modified xsi:type="dcterms:W3CDTF">2015-09-16T05:34:55Z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